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标包1" sheetId="1" r:id="rId1"/>
    <sheet name="标包2" sheetId="2" r:id="rId2"/>
    <sheet name="标包3" sheetId="3" r:id="rId3"/>
  </sheets>
  <definedNames>
    <definedName name="_xlnm._FilterDatabase" localSheetId="0" hidden="1">标包1!$A$3:$M$28</definedName>
    <definedName name="_xlnm._FilterDatabase" localSheetId="1" hidden="1">标包2!$A$3:$I$10</definedName>
    <definedName name="_xlnm._FilterDatabase" localSheetId="2" hidden="1">标包3!$A$3:$I$11</definedName>
    <definedName name="_xlnm.Print_Titles" localSheetId="0">标包1!$3:$3</definedName>
    <definedName name="_xlnm.Print_Titles" localSheetId="1">标包2!$3:$3</definedName>
    <definedName name="_xlnm.Print_Titles" localSheetId="2">标包3!$3:$3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<sst xmlns="http://schemas.openxmlformats.org/spreadsheetml/2006/main" count="182" uniqueCount="90">
  <si>
    <t>参评报价明细表（标包1：充电桩通用辅材）</t>
  </si>
  <si>
    <t>参评单位：</t>
  </si>
  <si>
    <t>XXXX公司</t>
  </si>
  <si>
    <t>增值税税率：</t>
  </si>
  <si>
    <t>13%（按实际填写）</t>
  </si>
  <si>
    <t>序号</t>
  </si>
  <si>
    <t>配件名称</t>
  </si>
  <si>
    <t>型号规格</t>
  </si>
  <si>
    <t>主要参数</t>
  </si>
  <si>
    <t>最低质保期（月）</t>
  </si>
  <si>
    <t>单位</t>
  </si>
  <si>
    <t>上限单价（含税，元）</t>
  </si>
  <si>
    <t>预计采购数量</t>
  </si>
  <si>
    <t>限价小计金额（含税，元）</t>
  </si>
  <si>
    <t>参评品牌及型号</t>
  </si>
  <si>
    <t>参评质保期（月）</t>
  </si>
  <si>
    <t>参评报价（含税，元）</t>
  </si>
  <si>
    <r>
      <rPr>
        <sz val="11"/>
        <color theme="1"/>
        <rFont val="宋体"/>
        <charset val="134"/>
        <scheme val="minor"/>
      </rPr>
      <t>参评小计金额（</t>
    </r>
    <r>
      <rPr>
        <sz val="11"/>
        <color rgb="FFFF0000"/>
        <rFont val="宋体"/>
        <charset val="134"/>
        <scheme val="minor"/>
      </rPr>
      <t>本列无需手动填写，由公式自动生成</t>
    </r>
    <r>
      <rPr>
        <sz val="11"/>
        <color theme="1"/>
        <rFont val="宋体"/>
        <charset val="134"/>
        <scheme val="minor"/>
      </rPr>
      <t>）</t>
    </r>
  </si>
  <si>
    <t>直流充电模块</t>
  </si>
  <si>
    <t>REG75050</t>
  </si>
  <si>
    <t>罗宾森RGZP 240KW750V充电桩</t>
  </si>
  <si>
    <t>个</t>
  </si>
  <si>
    <t>SDV100040-SW（SP）（G2）</t>
  </si>
  <si>
    <t>罗宾森L240kW1000V充电桩</t>
  </si>
  <si>
    <t>20KW</t>
  </si>
  <si>
    <t>弘信XY240GGY200充电桩</t>
  </si>
  <si>
    <t>防雷器</t>
  </si>
  <si>
    <t>4P</t>
  </si>
  <si>
    <t>工作电压380V</t>
  </si>
  <si>
    <t>辅助电源</t>
  </si>
  <si>
    <t>12V，50W</t>
  </si>
  <si>
    <t>额定功率：50W，额定电压:AC220，输出电压:DC12V，带三防</t>
  </si>
  <si>
    <t>12V，150W</t>
  </si>
  <si>
    <t>额定功率：150W，额定电压:AC220，输出电压:DC12V，带三防</t>
  </si>
  <si>
    <t>交流接触器</t>
  </si>
  <si>
    <t>350A</t>
  </si>
  <si>
    <t>额定工作电压AC220V，额定工作电流350A</t>
  </si>
  <si>
    <t>CDC6H-50022 AC220V 50/60Hz</t>
  </si>
  <si>
    <t>额定工作电压AC220V，额定工作电流500A</t>
  </si>
  <si>
    <t>GSC2-265F AC220V</t>
  </si>
  <si>
    <t>额定工作电压AC220V，额定工作电流265A</t>
  </si>
  <si>
    <t>熔断器</t>
  </si>
  <si>
    <t>300A</t>
  </si>
  <si>
    <t>额定电流：300A</t>
  </si>
  <si>
    <t>CHNBEL,EV88-750-350A</t>
  </si>
  <si>
    <t>额定电流：350A</t>
  </si>
  <si>
    <t>塑壳断路器</t>
  </si>
  <si>
    <t>额定电压：380V，额定电流300A,300A A型 非延时</t>
  </si>
  <si>
    <t>250A</t>
  </si>
  <si>
    <t>额定电压：380V，额定电流250A,250A A型 非延时</t>
  </si>
  <si>
    <t>CDM6HL-630L/4300B 500A AC型 1/3/5</t>
  </si>
  <si>
    <t>额定电压：380V，额定电流500A,500A AC型 非延时</t>
  </si>
  <si>
    <t>nm1le-250S/4300A2 - 250a
100/200/300mA</t>
  </si>
  <si>
    <t>液晶屏触控屏幕</t>
  </si>
  <si>
    <t>7寸液晶屏</t>
  </si>
  <si>
    <t>接口类型：DVI或串口</t>
  </si>
  <si>
    <t>块</t>
  </si>
  <si>
    <t>直流充电枪</t>
  </si>
  <si>
    <t>250A-5.5米</t>
  </si>
  <si>
    <t>额定电压：DC1000V，额定电流：250A，脉冲电子锁，解锁状态为常开/常闭，5米</t>
  </si>
  <si>
    <t>条</t>
  </si>
  <si>
    <t>250A、7.5米枪线</t>
  </si>
  <si>
    <t>额定电压：DC1000V，额定电流：250A，脉冲电子锁，解锁状态为常开/常闭，7.5米</t>
  </si>
  <si>
    <t>直流电能表</t>
  </si>
  <si>
    <t>DJSF1778-S DC1000V 300A</t>
  </si>
  <si>
    <t>支持RS485/MODBUS-RTU或CAN2.0B协议。双回路独立计量</t>
  </si>
  <si>
    <t>DJS5119 300A
DC1000V（精确4位小数）</t>
  </si>
  <si>
    <t>支持RS485/MODBUS-RTU或CAN2.0B协议。单回路独立计量</t>
  </si>
  <si>
    <t>直流接触器</t>
  </si>
  <si>
    <t>NDZ3X-30010(DC1000V) DC9-36V</t>
  </si>
  <si>
    <t>额定电压：DC1000V，额定工作电流300A，线圈电压:DC9V-36V</t>
  </si>
  <si>
    <t>金额合计（含税，元）</t>
  </si>
  <si>
    <t>金额合计（不含税，元）</t>
  </si>
  <si>
    <t>综合质保期（单位：月，无需手动填写，由公式自动生成）</t>
  </si>
  <si>
    <t>-</t>
  </si>
  <si>
    <t>报价须知：
1.本报价作为中选人向采购单位供货的最高限价。
2.增值税税率、参评品牌及型号、参评质保期、参评报价（含税）为必填项，必须对全部明细项目进行报价，高于最高限价的报价或漏报视为按该明细最高限价计入总价。在评审阶段及中选后供货均按照最高限价执行。
3.各标包任何一项配件填写质保期低于采购单位所要求的最低质保期的，在评审阶段及中选后供货均按照采购单位所要求的最低质保期执行。
4.参评报价明细表中若出现产品的品牌名称，是指采购单位在用品牌名称，不作为参评报价品牌要求，以主要参数为准。
5.本表中如果单价和总价不一致时，以单价为准，修正总价。
6.所有价格均应以人民币报价，金额单位为元。
7.参评小计金额=参评报价×预计采购数量；参评总报价（合计）=∑参评小计金额，按四舍五入取小数点后两位。
8.综合质保期=∑（各规格产品的参评质保期*各规格产品预计采购量）/∑（各规格产品预计采购量）。</t>
  </si>
  <si>
    <t>参评报价明细表（标包2：适配在用弘信存量充电桩TCU及主控板）</t>
  </si>
  <si>
    <t>TCU（带程序）</t>
  </si>
  <si>
    <t>一体</t>
  </si>
  <si>
    <t>件</t>
  </si>
  <si>
    <t>分体</t>
  </si>
  <si>
    <t>直流充电桩主控板（带程序）</t>
  </si>
  <si>
    <t>LHK-B001</t>
  </si>
  <si>
    <t>合计（含税，元）</t>
  </si>
  <si>
    <t>合计（不含税，元）</t>
  </si>
  <si>
    <t>参评报价明细表（标包3：适配在用罗宾森存量充电桩TCU及主控板）</t>
  </si>
  <si>
    <t>LMFTCU-IA10-2(4g)</t>
  </si>
  <si>
    <t>CCM-V01</t>
  </si>
  <si>
    <t>LMFTCU-10-2</t>
  </si>
  <si>
    <t>CCM6-MCU-V1.1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</si>
</sst>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00_ ;[Red]\-#,##0.00\ "/>
  </numFmts>
  <fonts count="22">
    <font>
      <sz val="11"/>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3" borderId="5"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6"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0" fillId="4" borderId="8" applyNumberFormat="0" applyAlignment="0" applyProtection="0">
      <alignment vertical="center"/>
    </xf>
    <xf numFmtId="0" fontId="11" fillId="5" borderId="9" applyNumberFormat="0" applyAlignment="0" applyProtection="0">
      <alignment vertical="center"/>
    </xf>
    <xf numFmtId="0" fontId="12" fillId="5" borderId="8" applyNumberFormat="0" applyAlignment="0" applyProtection="0">
      <alignment vertical="center"/>
    </xf>
    <xf numFmtId="0" fontId="13" fillId="6" borderId="10" applyNumberFormat="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cellStyleXfs>
  <cellXfs count="21">
    <xf numFmtId="0" fontId="0" fillId="0" borderId="0" xfId="0">
      <alignment vertical="center"/>
    </xf>
    <xf numFmtId="0" fontId="0" fillId="0" borderId="0" xfId="0" applyProtection="1">
      <alignment vertical="center"/>
    </xf>
    <xf numFmtId="176" fontId="0" fillId="0" borderId="0" xfId="0" applyNumberFormat="1" applyProtection="1">
      <alignment vertical="center"/>
    </xf>
    <xf numFmtId="177" fontId="0" fillId="0" borderId="0" xfId="0" applyNumberFormat="1" applyProtection="1">
      <alignment vertical="center"/>
    </xf>
    <xf numFmtId="178" fontId="0" fillId="0" borderId="0" xfId="0" applyNumberFormat="1" applyProtection="1">
      <alignment vertical="center"/>
    </xf>
    <xf numFmtId="0" fontId="1" fillId="0" borderId="0" xfId="0" applyFont="1" applyAlignment="1" applyProtection="1">
      <alignment horizontal="center" vertical="center"/>
    </xf>
    <xf numFmtId="0" fontId="1" fillId="2" borderId="0" xfId="0" applyFont="1" applyFill="1" applyAlignment="1" applyProtection="1">
      <alignment horizontal="left" vertical="center"/>
      <protection locked="0"/>
    </xf>
    <xf numFmtId="0" fontId="1" fillId="0" borderId="0" xfId="0" applyFont="1" applyAlignment="1" applyProtection="1">
      <alignment horizontal="right" vertical="center"/>
    </xf>
    <xf numFmtId="0" fontId="0" fillId="0" borderId="1" xfId="0" applyFill="1" applyBorder="1" applyAlignment="1" applyProtection="1">
      <alignment horizontal="center" vertical="center" wrapText="1"/>
    </xf>
    <xf numFmtId="176" fontId="0" fillId="0" borderId="1" xfId="0" applyNumberFormat="1" applyBorder="1" applyAlignment="1" applyProtection="1">
      <alignment horizontal="center" vertical="center" wrapText="1"/>
    </xf>
    <xf numFmtId="0" fontId="0" fillId="0" borderId="1" xfId="0" applyBorder="1" applyAlignment="1" applyProtection="1">
      <alignment horizontal="center" vertical="center" wrapText="1"/>
    </xf>
    <xf numFmtId="177" fontId="0" fillId="0" borderId="1" xfId="0" applyNumberFormat="1" applyBorder="1" applyAlignment="1" applyProtection="1">
      <alignment horizontal="center" vertical="center" wrapText="1"/>
    </xf>
    <xf numFmtId="178" fontId="0" fillId="0" borderId="1" xfId="0" applyNumberFormat="1" applyBorder="1" applyAlignment="1" applyProtection="1">
      <alignment horizontal="center" vertical="center" wrapText="1"/>
    </xf>
    <xf numFmtId="178" fontId="0" fillId="0" borderId="1" xfId="0" applyNumberFormat="1" applyFont="1" applyBorder="1" applyAlignment="1" applyProtection="1">
      <alignment horizontal="center" vertical="center" wrapText="1"/>
    </xf>
    <xf numFmtId="0" fontId="0" fillId="2" borderId="1" xfId="0" applyFill="1" applyBorder="1" applyAlignment="1" applyProtection="1">
      <alignment horizontal="center" vertical="center" wrapText="1"/>
      <protection locked="0"/>
    </xf>
    <xf numFmtId="178" fontId="0" fillId="2" borderId="1" xfId="0" applyNumberFormat="1" applyFill="1" applyBorder="1" applyAlignment="1" applyProtection="1">
      <alignment horizontal="center" vertical="center" wrapText="1"/>
      <protection locked="0"/>
    </xf>
    <xf numFmtId="0" fontId="0" fillId="0" borderId="2" xfId="0"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1" xfId="0" applyBorder="1" applyAlignment="1" applyProtection="1">
      <alignment horizontal="left" vertical="center" wrapText="1"/>
    </xf>
    <xf numFmtId="0" fontId="0" fillId="0" borderId="1" xfId="0" applyFont="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DC7"/>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M28"/>
  <sheetViews>
    <sheetView tabSelected="1" workbookViewId="0">
      <pane xSplit="13" ySplit="3" topLeftCell="N4" activePane="bottomRight" state="frozen"/>
      <selection/>
      <selection pane="topRight"/>
      <selection pane="bottomLeft"/>
      <selection pane="bottomRight" activeCell="N4" sqref="N4"/>
    </sheetView>
  </sheetViews>
  <sheetFormatPr defaultColWidth="9" defaultRowHeight="13.5"/>
  <cols>
    <col min="1" max="1" width="4.375" style="1" customWidth="1"/>
    <col min="2" max="2" width="13.75" style="1" customWidth="1"/>
    <col min="3" max="3" width="18.375" style="1" customWidth="1"/>
    <col min="4" max="4" width="25.875" style="1" customWidth="1"/>
    <col min="5" max="5" width="8.125" style="1" customWidth="1"/>
    <col min="6" max="6" width="4.375" style="1" customWidth="1"/>
    <col min="7" max="7" width="9.375" style="2" customWidth="1"/>
    <col min="8" max="8" width="6.25" style="1" customWidth="1"/>
    <col min="9" max="9" width="12.625" style="3" customWidth="1"/>
    <col min="10" max="10" width="15.125" style="1" customWidth="1"/>
    <col min="11" max="11" width="8.125" style="1" customWidth="1"/>
    <col min="12" max="13" width="12.625" style="4" customWidth="1"/>
    <col min="14" max="16384" width="9" style="1"/>
  </cols>
  <sheetData>
    <row r="1" ht="30" customHeight="1" spans="1:13">
      <c r="A1" s="5" t="s">
        <v>0</v>
      </c>
      <c r="B1" s="5"/>
      <c r="C1" s="5"/>
      <c r="D1" s="5"/>
      <c r="E1" s="5"/>
      <c r="F1" s="5"/>
      <c r="G1" s="5"/>
      <c r="H1" s="5"/>
      <c r="I1" s="5"/>
      <c r="J1" s="5"/>
      <c r="K1" s="5"/>
      <c r="L1" s="5"/>
      <c r="M1" s="5"/>
    </row>
    <row r="2" ht="30" customHeight="1" spans="1:13">
      <c r="A2" s="5"/>
      <c r="B2" s="5" t="s">
        <v>1</v>
      </c>
      <c r="C2" s="6" t="s">
        <v>2</v>
      </c>
      <c r="D2" s="6"/>
      <c r="E2" s="6"/>
      <c r="F2" s="7" t="s">
        <v>3</v>
      </c>
      <c r="G2" s="7"/>
      <c r="H2" s="7"/>
      <c r="I2" s="6" t="s">
        <v>4</v>
      </c>
      <c r="J2" s="6"/>
      <c r="K2" s="5"/>
      <c r="L2" s="5"/>
      <c r="M2" s="5"/>
    </row>
    <row r="3" ht="60" customHeight="1" spans="1:13">
      <c r="A3" s="8" t="s">
        <v>5</v>
      </c>
      <c r="B3" s="8" t="s">
        <v>6</v>
      </c>
      <c r="C3" s="8" t="s">
        <v>7</v>
      </c>
      <c r="D3" s="8" t="s">
        <v>8</v>
      </c>
      <c r="E3" s="8" t="s">
        <v>9</v>
      </c>
      <c r="F3" s="8" t="s">
        <v>10</v>
      </c>
      <c r="G3" s="9" t="s">
        <v>11</v>
      </c>
      <c r="H3" s="10" t="s">
        <v>12</v>
      </c>
      <c r="I3" s="11" t="s">
        <v>13</v>
      </c>
      <c r="J3" s="10" t="s">
        <v>14</v>
      </c>
      <c r="K3" s="10" t="s">
        <v>15</v>
      </c>
      <c r="L3" s="12" t="s">
        <v>16</v>
      </c>
      <c r="M3" s="13" t="s">
        <v>17</v>
      </c>
    </row>
    <row r="4" spans="1:13">
      <c r="A4" s="10">
        <v>1</v>
      </c>
      <c r="B4" s="10" t="s">
        <v>18</v>
      </c>
      <c r="C4" s="10" t="s">
        <v>19</v>
      </c>
      <c r="D4" s="10" t="s">
        <v>20</v>
      </c>
      <c r="E4" s="10">
        <v>12</v>
      </c>
      <c r="F4" s="10" t="s">
        <v>21</v>
      </c>
      <c r="G4" s="9">
        <v>2295</v>
      </c>
      <c r="H4" s="10">
        <v>80</v>
      </c>
      <c r="I4" s="11">
        <f t="shared" ref="I4:I24" si="0">G4*H4</f>
        <v>183600</v>
      </c>
      <c r="J4" s="14"/>
      <c r="K4" s="14"/>
      <c r="L4" s="15"/>
      <c r="M4" s="12">
        <f t="shared" ref="M4:M24" si="1">MIN(L4,G4)*H4</f>
        <v>183600</v>
      </c>
    </row>
    <row r="5" ht="27" spans="1:13">
      <c r="A5" s="10">
        <v>2</v>
      </c>
      <c r="B5" s="10" t="s">
        <v>18</v>
      </c>
      <c r="C5" s="10" t="s">
        <v>22</v>
      </c>
      <c r="D5" s="10" t="s">
        <v>23</v>
      </c>
      <c r="E5" s="10">
        <v>12</v>
      </c>
      <c r="F5" s="10" t="s">
        <v>21</v>
      </c>
      <c r="G5" s="9">
        <v>3687.5</v>
      </c>
      <c r="H5" s="10">
        <v>25</v>
      </c>
      <c r="I5" s="11">
        <f t="shared" si="0"/>
        <v>92187.5</v>
      </c>
      <c r="J5" s="14"/>
      <c r="K5" s="14"/>
      <c r="L5" s="15"/>
      <c r="M5" s="12">
        <f t="shared" si="1"/>
        <v>92187.5</v>
      </c>
    </row>
    <row r="6" spans="1:13">
      <c r="A6" s="10">
        <v>3</v>
      </c>
      <c r="B6" s="10" t="s">
        <v>18</v>
      </c>
      <c r="C6" s="10" t="s">
        <v>24</v>
      </c>
      <c r="D6" s="10" t="s">
        <v>25</v>
      </c>
      <c r="E6" s="10">
        <v>12</v>
      </c>
      <c r="F6" s="10" t="s">
        <v>21</v>
      </c>
      <c r="G6" s="9">
        <v>2970</v>
      </c>
      <c r="H6" s="10">
        <v>25</v>
      </c>
      <c r="I6" s="11">
        <f t="shared" si="0"/>
        <v>74250</v>
      </c>
      <c r="J6" s="14"/>
      <c r="K6" s="14"/>
      <c r="L6" s="15"/>
      <c r="M6" s="12">
        <f t="shared" si="1"/>
        <v>74250</v>
      </c>
    </row>
    <row r="7" spans="1:13">
      <c r="A7" s="10">
        <v>4</v>
      </c>
      <c r="B7" s="10" t="s">
        <v>26</v>
      </c>
      <c r="C7" s="10" t="s">
        <v>27</v>
      </c>
      <c r="D7" s="10" t="s">
        <v>28</v>
      </c>
      <c r="E7" s="10">
        <v>12</v>
      </c>
      <c r="F7" s="10" t="s">
        <v>21</v>
      </c>
      <c r="G7" s="9">
        <v>148.44</v>
      </c>
      <c r="H7" s="10">
        <v>8</v>
      </c>
      <c r="I7" s="11">
        <f t="shared" si="0"/>
        <v>1187.52</v>
      </c>
      <c r="J7" s="14"/>
      <c r="K7" s="14"/>
      <c r="L7" s="15"/>
      <c r="M7" s="12">
        <f t="shared" si="1"/>
        <v>1187.52</v>
      </c>
    </row>
    <row r="8" ht="40.5" spans="1:13">
      <c r="A8" s="10">
        <v>5</v>
      </c>
      <c r="B8" s="10" t="s">
        <v>29</v>
      </c>
      <c r="C8" s="10" t="s">
        <v>30</v>
      </c>
      <c r="D8" s="10" t="s">
        <v>31</v>
      </c>
      <c r="E8" s="10">
        <v>12</v>
      </c>
      <c r="F8" s="10" t="s">
        <v>21</v>
      </c>
      <c r="G8" s="9">
        <v>227</v>
      </c>
      <c r="H8" s="10">
        <v>15</v>
      </c>
      <c r="I8" s="11">
        <f t="shared" si="0"/>
        <v>3405</v>
      </c>
      <c r="J8" s="14"/>
      <c r="K8" s="14"/>
      <c r="L8" s="15"/>
      <c r="M8" s="12">
        <f t="shared" si="1"/>
        <v>3405</v>
      </c>
    </row>
    <row r="9" ht="40.5" spans="1:13">
      <c r="A9" s="10">
        <v>6</v>
      </c>
      <c r="B9" s="10" t="s">
        <v>29</v>
      </c>
      <c r="C9" s="10" t="s">
        <v>32</v>
      </c>
      <c r="D9" s="10" t="s">
        <v>33</v>
      </c>
      <c r="E9" s="10">
        <v>12</v>
      </c>
      <c r="F9" s="10" t="s">
        <v>21</v>
      </c>
      <c r="G9" s="9">
        <v>272</v>
      </c>
      <c r="H9" s="10">
        <v>15</v>
      </c>
      <c r="I9" s="11">
        <f t="shared" si="0"/>
        <v>4080</v>
      </c>
      <c r="J9" s="14"/>
      <c r="K9" s="14"/>
      <c r="L9" s="15"/>
      <c r="M9" s="12">
        <f t="shared" si="1"/>
        <v>4080</v>
      </c>
    </row>
    <row r="10" ht="27" spans="1:13">
      <c r="A10" s="10">
        <v>7</v>
      </c>
      <c r="B10" s="10" t="s">
        <v>34</v>
      </c>
      <c r="C10" s="10" t="s">
        <v>35</v>
      </c>
      <c r="D10" s="10" t="s">
        <v>36</v>
      </c>
      <c r="E10" s="10">
        <v>12</v>
      </c>
      <c r="F10" s="10" t="s">
        <v>21</v>
      </c>
      <c r="G10" s="9">
        <v>1275</v>
      </c>
      <c r="H10" s="10">
        <v>2</v>
      </c>
      <c r="I10" s="11">
        <f t="shared" si="0"/>
        <v>2550</v>
      </c>
      <c r="J10" s="14"/>
      <c r="K10" s="14"/>
      <c r="L10" s="15"/>
      <c r="M10" s="12">
        <f t="shared" si="1"/>
        <v>2550</v>
      </c>
    </row>
    <row r="11" ht="27" spans="1:13">
      <c r="A11" s="10">
        <v>8</v>
      </c>
      <c r="B11" s="10" t="s">
        <v>34</v>
      </c>
      <c r="C11" s="10" t="s">
        <v>37</v>
      </c>
      <c r="D11" s="10" t="s">
        <v>38</v>
      </c>
      <c r="E11" s="10">
        <v>12</v>
      </c>
      <c r="F11" s="10" t="s">
        <v>21</v>
      </c>
      <c r="G11" s="9">
        <v>4245</v>
      </c>
      <c r="H11" s="10">
        <v>3</v>
      </c>
      <c r="I11" s="11">
        <f t="shared" si="0"/>
        <v>12735</v>
      </c>
      <c r="J11" s="14"/>
      <c r="K11" s="14"/>
      <c r="L11" s="15"/>
      <c r="M11" s="12">
        <f t="shared" si="1"/>
        <v>12735</v>
      </c>
    </row>
    <row r="12" ht="27" spans="1:13">
      <c r="A12" s="10">
        <v>9</v>
      </c>
      <c r="B12" s="10" t="s">
        <v>34</v>
      </c>
      <c r="C12" s="10" t="s">
        <v>39</v>
      </c>
      <c r="D12" s="10" t="s">
        <v>40</v>
      </c>
      <c r="E12" s="10">
        <v>12</v>
      </c>
      <c r="F12" s="10" t="s">
        <v>21</v>
      </c>
      <c r="G12" s="9">
        <v>1755</v>
      </c>
      <c r="H12" s="10">
        <v>10</v>
      </c>
      <c r="I12" s="11">
        <f t="shared" si="0"/>
        <v>17550</v>
      </c>
      <c r="J12" s="14"/>
      <c r="K12" s="14"/>
      <c r="L12" s="15"/>
      <c r="M12" s="12">
        <f t="shared" si="1"/>
        <v>17550</v>
      </c>
    </row>
    <row r="13" spans="1:13">
      <c r="A13" s="10">
        <v>10</v>
      </c>
      <c r="B13" s="10" t="s">
        <v>41</v>
      </c>
      <c r="C13" s="10" t="s">
        <v>42</v>
      </c>
      <c r="D13" s="10" t="s">
        <v>43</v>
      </c>
      <c r="E13" s="10">
        <v>12</v>
      </c>
      <c r="F13" s="10" t="s">
        <v>21</v>
      </c>
      <c r="G13" s="9">
        <v>192</v>
      </c>
      <c r="H13" s="10">
        <v>25</v>
      </c>
      <c r="I13" s="11">
        <f t="shared" si="0"/>
        <v>4800</v>
      </c>
      <c r="J13" s="14"/>
      <c r="K13" s="14"/>
      <c r="L13" s="15"/>
      <c r="M13" s="12">
        <f t="shared" si="1"/>
        <v>4800</v>
      </c>
    </row>
    <row r="14" ht="27" spans="1:13">
      <c r="A14" s="10">
        <v>11</v>
      </c>
      <c r="B14" s="10" t="s">
        <v>41</v>
      </c>
      <c r="C14" s="10" t="s">
        <v>44</v>
      </c>
      <c r="D14" s="10" t="s">
        <v>45</v>
      </c>
      <c r="E14" s="10">
        <v>12</v>
      </c>
      <c r="F14" s="10" t="s">
        <v>21</v>
      </c>
      <c r="G14" s="9">
        <v>240.44</v>
      </c>
      <c r="H14" s="10">
        <v>35</v>
      </c>
      <c r="I14" s="11">
        <f t="shared" si="0"/>
        <v>8415.4</v>
      </c>
      <c r="J14" s="14"/>
      <c r="K14" s="14"/>
      <c r="L14" s="15"/>
      <c r="M14" s="12">
        <f t="shared" si="1"/>
        <v>8415.4</v>
      </c>
    </row>
    <row r="15" ht="27" spans="1:13">
      <c r="A15" s="10">
        <v>12</v>
      </c>
      <c r="B15" s="10" t="s">
        <v>46</v>
      </c>
      <c r="C15" s="10" t="s">
        <v>42</v>
      </c>
      <c r="D15" s="10" t="s">
        <v>47</v>
      </c>
      <c r="E15" s="10">
        <v>12</v>
      </c>
      <c r="F15" s="10" t="s">
        <v>21</v>
      </c>
      <c r="G15" s="9">
        <v>739.25</v>
      </c>
      <c r="H15" s="10">
        <v>2</v>
      </c>
      <c r="I15" s="11">
        <f t="shared" si="0"/>
        <v>1478.5</v>
      </c>
      <c r="J15" s="14"/>
      <c r="K15" s="14"/>
      <c r="L15" s="15"/>
      <c r="M15" s="12">
        <f t="shared" si="1"/>
        <v>1478.5</v>
      </c>
    </row>
    <row r="16" ht="27" spans="1:13">
      <c r="A16" s="10">
        <v>13</v>
      </c>
      <c r="B16" s="10" t="s">
        <v>46</v>
      </c>
      <c r="C16" s="10" t="s">
        <v>48</v>
      </c>
      <c r="D16" s="10" t="s">
        <v>49</v>
      </c>
      <c r="E16" s="10">
        <v>12</v>
      </c>
      <c r="F16" s="10" t="s">
        <v>21</v>
      </c>
      <c r="G16" s="9">
        <v>615</v>
      </c>
      <c r="H16" s="10">
        <v>1</v>
      </c>
      <c r="I16" s="11">
        <f t="shared" si="0"/>
        <v>615</v>
      </c>
      <c r="J16" s="14"/>
      <c r="K16" s="14"/>
      <c r="L16" s="15"/>
      <c r="M16" s="12">
        <f t="shared" si="1"/>
        <v>615</v>
      </c>
    </row>
    <row r="17" ht="27" spans="1:13">
      <c r="A17" s="10">
        <v>14</v>
      </c>
      <c r="B17" s="10" t="s">
        <v>46</v>
      </c>
      <c r="C17" s="10" t="s">
        <v>50</v>
      </c>
      <c r="D17" s="10" t="s">
        <v>51</v>
      </c>
      <c r="E17" s="10">
        <v>12</v>
      </c>
      <c r="F17" s="10" t="s">
        <v>21</v>
      </c>
      <c r="G17" s="9">
        <v>3069.38</v>
      </c>
      <c r="H17" s="10">
        <v>3</v>
      </c>
      <c r="I17" s="11">
        <f t="shared" si="0"/>
        <v>9208.14</v>
      </c>
      <c r="J17" s="14"/>
      <c r="K17" s="14"/>
      <c r="L17" s="15"/>
      <c r="M17" s="12">
        <f t="shared" si="1"/>
        <v>9208.14</v>
      </c>
    </row>
    <row r="18" ht="40.5" spans="1:13">
      <c r="A18" s="10">
        <v>15</v>
      </c>
      <c r="B18" s="10" t="s">
        <v>46</v>
      </c>
      <c r="C18" s="10" t="s">
        <v>52</v>
      </c>
      <c r="D18" s="10" t="s">
        <v>49</v>
      </c>
      <c r="E18" s="10">
        <v>12</v>
      </c>
      <c r="F18" s="10" t="s">
        <v>21</v>
      </c>
      <c r="G18" s="9">
        <v>692.5</v>
      </c>
      <c r="H18" s="10">
        <v>5</v>
      </c>
      <c r="I18" s="11">
        <f t="shared" si="0"/>
        <v>3462.5</v>
      </c>
      <c r="J18" s="14"/>
      <c r="K18" s="14"/>
      <c r="L18" s="15"/>
      <c r="M18" s="12">
        <f t="shared" si="1"/>
        <v>3462.5</v>
      </c>
    </row>
    <row r="19" spans="1:13">
      <c r="A19" s="10">
        <v>16</v>
      </c>
      <c r="B19" s="10" t="s">
        <v>53</v>
      </c>
      <c r="C19" s="10" t="s">
        <v>54</v>
      </c>
      <c r="D19" s="10" t="s">
        <v>55</v>
      </c>
      <c r="E19" s="10">
        <v>12</v>
      </c>
      <c r="F19" s="10" t="s">
        <v>56</v>
      </c>
      <c r="G19" s="9">
        <v>811.75</v>
      </c>
      <c r="H19" s="10">
        <v>5</v>
      </c>
      <c r="I19" s="11">
        <f t="shared" si="0"/>
        <v>4058.75</v>
      </c>
      <c r="J19" s="14"/>
      <c r="K19" s="14"/>
      <c r="L19" s="15"/>
      <c r="M19" s="12">
        <f t="shared" si="1"/>
        <v>4058.75</v>
      </c>
    </row>
    <row r="20" ht="40.5" spans="1:13">
      <c r="A20" s="10">
        <v>17</v>
      </c>
      <c r="B20" s="10" t="s">
        <v>57</v>
      </c>
      <c r="C20" s="10" t="s">
        <v>58</v>
      </c>
      <c r="D20" s="10" t="s">
        <v>59</v>
      </c>
      <c r="E20" s="10">
        <v>12</v>
      </c>
      <c r="F20" s="10" t="s">
        <v>60</v>
      </c>
      <c r="G20" s="9">
        <v>2317.5</v>
      </c>
      <c r="H20" s="10">
        <v>13</v>
      </c>
      <c r="I20" s="11">
        <f t="shared" si="0"/>
        <v>30127.5</v>
      </c>
      <c r="J20" s="14"/>
      <c r="K20" s="14"/>
      <c r="L20" s="15"/>
      <c r="M20" s="12">
        <f t="shared" si="1"/>
        <v>30127.5</v>
      </c>
    </row>
    <row r="21" ht="40.5" spans="1:13">
      <c r="A21" s="10">
        <v>18</v>
      </c>
      <c r="B21" s="10" t="s">
        <v>57</v>
      </c>
      <c r="C21" s="10" t="s">
        <v>61</v>
      </c>
      <c r="D21" s="10" t="s">
        <v>62</v>
      </c>
      <c r="E21" s="10">
        <v>12</v>
      </c>
      <c r="F21" s="10" t="s">
        <v>60</v>
      </c>
      <c r="G21" s="9">
        <v>2847.5</v>
      </c>
      <c r="H21" s="10">
        <v>8</v>
      </c>
      <c r="I21" s="11">
        <f t="shared" si="0"/>
        <v>22780</v>
      </c>
      <c r="J21" s="14"/>
      <c r="K21" s="14"/>
      <c r="L21" s="15"/>
      <c r="M21" s="12">
        <f t="shared" si="1"/>
        <v>22780</v>
      </c>
    </row>
    <row r="22" ht="40.5" spans="1:13">
      <c r="A22" s="10">
        <v>19</v>
      </c>
      <c r="B22" s="10" t="s">
        <v>63</v>
      </c>
      <c r="C22" s="10" t="s">
        <v>64</v>
      </c>
      <c r="D22" s="10" t="s">
        <v>65</v>
      </c>
      <c r="E22" s="10">
        <v>12</v>
      </c>
      <c r="F22" s="10" t="s">
        <v>60</v>
      </c>
      <c r="G22" s="9">
        <v>718.25</v>
      </c>
      <c r="H22" s="10">
        <v>2</v>
      </c>
      <c r="I22" s="11">
        <f t="shared" si="0"/>
        <v>1436.5</v>
      </c>
      <c r="J22" s="14"/>
      <c r="K22" s="14"/>
      <c r="L22" s="15"/>
      <c r="M22" s="12">
        <f t="shared" si="1"/>
        <v>1436.5</v>
      </c>
    </row>
    <row r="23" ht="40.5" spans="1:13">
      <c r="A23" s="10">
        <v>20</v>
      </c>
      <c r="B23" s="10" t="s">
        <v>63</v>
      </c>
      <c r="C23" s="10" t="s">
        <v>66</v>
      </c>
      <c r="D23" s="10" t="s">
        <v>67</v>
      </c>
      <c r="E23" s="10">
        <v>12</v>
      </c>
      <c r="F23" s="10" t="s">
        <v>21</v>
      </c>
      <c r="G23" s="9">
        <v>752.67</v>
      </c>
      <c r="H23" s="10">
        <v>2</v>
      </c>
      <c r="I23" s="11">
        <f t="shared" si="0"/>
        <v>1505.34</v>
      </c>
      <c r="J23" s="14"/>
      <c r="K23" s="14"/>
      <c r="L23" s="15"/>
      <c r="M23" s="12">
        <f t="shared" si="1"/>
        <v>1505.34</v>
      </c>
    </row>
    <row r="24" ht="40.5" spans="1:13">
      <c r="A24" s="10">
        <v>21</v>
      </c>
      <c r="B24" s="10" t="s">
        <v>68</v>
      </c>
      <c r="C24" s="10" t="s">
        <v>69</v>
      </c>
      <c r="D24" s="10" t="s">
        <v>70</v>
      </c>
      <c r="E24" s="10">
        <v>12</v>
      </c>
      <c r="F24" s="10" t="s">
        <v>21</v>
      </c>
      <c r="G24" s="9">
        <v>449.19</v>
      </c>
      <c r="H24" s="10">
        <v>40</v>
      </c>
      <c r="I24" s="11">
        <f t="shared" si="0"/>
        <v>17967.6</v>
      </c>
      <c r="J24" s="14"/>
      <c r="K24" s="14"/>
      <c r="L24" s="15"/>
      <c r="M24" s="12">
        <f t="shared" si="1"/>
        <v>17967.6</v>
      </c>
    </row>
    <row r="25" spans="1:13">
      <c r="A25" s="10" t="s">
        <v>71</v>
      </c>
      <c r="B25" s="10"/>
      <c r="C25" s="10"/>
      <c r="D25" s="10"/>
      <c r="E25" s="10"/>
      <c r="F25" s="10"/>
      <c r="G25" s="10"/>
      <c r="H25" s="10"/>
      <c r="I25" s="10"/>
      <c r="J25" s="10"/>
      <c r="K25" s="10"/>
      <c r="L25" s="10"/>
      <c r="M25" s="12">
        <f>SUM(M$4:M24)</f>
        <v>497400.25</v>
      </c>
    </row>
    <row r="26" spans="1:13">
      <c r="A26" s="10" t="s">
        <v>72</v>
      </c>
      <c r="B26" s="10"/>
      <c r="C26" s="10"/>
      <c r="D26" s="10"/>
      <c r="E26" s="10"/>
      <c r="F26" s="10"/>
      <c r="G26" s="10"/>
      <c r="H26" s="10"/>
      <c r="I26" s="10"/>
      <c r="J26" s="10"/>
      <c r="K26" s="10"/>
      <c r="L26" s="10"/>
      <c r="M26" s="12">
        <f>ROUND(M25/(1+SUBSTITUTE($I$2,"（按实际填写）","")),2)</f>
        <v>440177.21</v>
      </c>
    </row>
    <row r="27" spans="1:13">
      <c r="A27" s="10" t="s">
        <v>73</v>
      </c>
      <c r="B27" s="10"/>
      <c r="C27" s="10"/>
      <c r="D27" s="10"/>
      <c r="E27" s="10"/>
      <c r="F27" s="10"/>
      <c r="G27" s="10"/>
      <c r="H27" s="10"/>
      <c r="I27" s="10"/>
      <c r="J27" s="10"/>
      <c r="K27" s="9">
        <f t="array" ref="K27">SUM(IF(K$4:K24&gt;E$4:E24,K$4:K24,E$4:E24)*H$4:H24)/SUM(H$4:H24)</f>
        <v>12</v>
      </c>
      <c r="L27" s="10" t="s">
        <v>74</v>
      </c>
      <c r="M27" s="12" t="s">
        <v>74</v>
      </c>
    </row>
    <row r="28" ht="147" customHeight="1" spans="1:13">
      <c r="A28" s="20" t="s">
        <v>75</v>
      </c>
      <c r="B28" s="19"/>
      <c r="C28" s="19"/>
      <c r="D28" s="19"/>
      <c r="E28" s="19"/>
      <c r="F28" s="19"/>
      <c r="G28" s="19"/>
      <c r="H28" s="19"/>
      <c r="I28" s="19"/>
      <c r="J28" s="19"/>
      <c r="K28" s="19"/>
      <c r="L28" s="19"/>
      <c r="M28" s="19"/>
    </row>
  </sheetData>
  <sheetProtection algorithmName="SHA-512" hashValue="9j+hjuah29m/RySZPoL7LfAr9TiIs9Vk5j6qzl0qgqh3qwAwm45K7KHsmrq+kUOefy1u6wd7GB1Tk6rg94BEwA==" saltValue="PVt9pZFiFhJINSOIOnRfPw==" spinCount="100000" sheet="1" objects="1"/>
  <mergeCells count="8">
    <mergeCell ref="A1:M1"/>
    <mergeCell ref="C2:E2"/>
    <mergeCell ref="F2:H2"/>
    <mergeCell ref="I2:J2"/>
    <mergeCell ref="A25:L25"/>
    <mergeCell ref="A26:L26"/>
    <mergeCell ref="A27:J27"/>
    <mergeCell ref="A28:M28"/>
  </mergeCells>
  <printOptions horizontalCentered="1"/>
  <pageMargins left="0.357638888888889" right="0.357638888888889" top="0.60625" bottom="0.60625" header="0.5" footer="0.5"/>
  <pageSetup paperSize="9" scale="94" fitToHeight="0" orientation="landscape" blackAndWhite="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M10"/>
  <sheetViews>
    <sheetView workbookViewId="0">
      <pane xSplit="13" ySplit="3" topLeftCell="N4" activePane="bottomRight" state="frozen"/>
      <selection/>
      <selection pane="topRight"/>
      <selection pane="bottomLeft"/>
      <selection pane="bottomRight" activeCell="N4" sqref="N4"/>
    </sheetView>
  </sheetViews>
  <sheetFormatPr defaultColWidth="9" defaultRowHeight="13.5"/>
  <cols>
    <col min="1" max="1" width="4.375" style="1" customWidth="1"/>
    <col min="2" max="2" width="13.75" style="1" customWidth="1"/>
    <col min="3" max="3" width="18.375" style="1" customWidth="1"/>
    <col min="4" max="4" width="25.875" style="1" customWidth="1"/>
    <col min="5" max="5" width="8.125" style="1" customWidth="1"/>
    <col min="6" max="6" width="4.375" style="1" customWidth="1"/>
    <col min="7" max="7" width="9.375" style="2" customWidth="1"/>
    <col min="8" max="8" width="6.25" style="1" customWidth="1"/>
    <col min="9" max="9" width="12.625" style="3" customWidth="1"/>
    <col min="10" max="10" width="15.125" style="1" customWidth="1"/>
    <col min="11" max="11" width="8.125" style="1" customWidth="1"/>
    <col min="12" max="13" width="12.625" style="4" customWidth="1"/>
    <col min="14" max="16384" width="9" style="1"/>
  </cols>
  <sheetData>
    <row r="1" ht="30" customHeight="1" spans="1:13">
      <c r="A1" s="5" t="s">
        <v>76</v>
      </c>
      <c r="B1" s="5"/>
      <c r="C1" s="5"/>
      <c r="D1" s="5"/>
      <c r="E1" s="5"/>
      <c r="F1" s="5"/>
      <c r="G1" s="5"/>
      <c r="H1" s="5"/>
      <c r="I1" s="5"/>
      <c r="J1" s="5"/>
      <c r="K1" s="5"/>
      <c r="L1" s="5"/>
      <c r="M1" s="5"/>
    </row>
    <row r="2" ht="30" customHeight="1" spans="1:13">
      <c r="A2" s="5"/>
      <c r="B2" s="5" t="s">
        <v>1</v>
      </c>
      <c r="C2" s="6" t="s">
        <v>2</v>
      </c>
      <c r="D2" s="6"/>
      <c r="E2" s="6"/>
      <c r="F2" s="7" t="s">
        <v>3</v>
      </c>
      <c r="G2" s="7"/>
      <c r="H2" s="7"/>
      <c r="I2" s="6" t="s">
        <v>4</v>
      </c>
      <c r="J2" s="6"/>
      <c r="K2" s="5"/>
      <c r="L2" s="5"/>
      <c r="M2" s="5"/>
    </row>
    <row r="3" ht="60" customHeight="1" spans="1:13">
      <c r="A3" s="8" t="s">
        <v>5</v>
      </c>
      <c r="B3" s="8" t="s">
        <v>6</v>
      </c>
      <c r="C3" s="8" t="s">
        <v>7</v>
      </c>
      <c r="D3" s="8" t="s">
        <v>8</v>
      </c>
      <c r="E3" s="8" t="s">
        <v>9</v>
      </c>
      <c r="F3" s="8" t="s">
        <v>10</v>
      </c>
      <c r="G3" s="9" t="s">
        <v>11</v>
      </c>
      <c r="H3" s="10" t="s">
        <v>12</v>
      </c>
      <c r="I3" s="11" t="s">
        <v>13</v>
      </c>
      <c r="J3" s="10" t="s">
        <v>14</v>
      </c>
      <c r="K3" s="10" t="s">
        <v>15</v>
      </c>
      <c r="L3" s="12" t="s">
        <v>16</v>
      </c>
      <c r="M3" s="13" t="s">
        <v>17</v>
      </c>
    </row>
    <row r="4" spans="1:13">
      <c r="A4" s="10">
        <v>1</v>
      </c>
      <c r="B4" s="10" t="s">
        <v>77</v>
      </c>
      <c r="C4" s="10" t="s">
        <v>78</v>
      </c>
      <c r="D4" s="10" t="s">
        <v>25</v>
      </c>
      <c r="E4" s="10">
        <v>12</v>
      </c>
      <c r="F4" s="10" t="s">
        <v>79</v>
      </c>
      <c r="G4" s="9">
        <v>3260</v>
      </c>
      <c r="H4" s="10">
        <v>1</v>
      </c>
      <c r="I4" s="11">
        <f>G4*H4</f>
        <v>3260</v>
      </c>
      <c r="J4" s="14"/>
      <c r="K4" s="14"/>
      <c r="L4" s="15"/>
      <c r="M4" s="12">
        <f t="shared" ref="M4:M6" si="0">MIN(L4,G4)*H4</f>
        <v>3260</v>
      </c>
    </row>
    <row r="5" spans="1:13">
      <c r="A5" s="10">
        <v>2</v>
      </c>
      <c r="B5" s="10" t="s">
        <v>77</v>
      </c>
      <c r="C5" s="10" t="s">
        <v>80</v>
      </c>
      <c r="D5" s="10" t="s">
        <v>25</v>
      </c>
      <c r="E5" s="10">
        <v>12</v>
      </c>
      <c r="F5" s="10" t="s">
        <v>79</v>
      </c>
      <c r="G5" s="9">
        <v>2680</v>
      </c>
      <c r="H5" s="10">
        <v>1</v>
      </c>
      <c r="I5" s="11">
        <f>G5*H5</f>
        <v>2680</v>
      </c>
      <c r="J5" s="14"/>
      <c r="K5" s="14"/>
      <c r="L5" s="15"/>
      <c r="M5" s="12">
        <f t="shared" si="0"/>
        <v>2680</v>
      </c>
    </row>
    <row r="6" ht="27" spans="1:13">
      <c r="A6" s="10">
        <v>3</v>
      </c>
      <c r="B6" s="10" t="s">
        <v>81</v>
      </c>
      <c r="C6" s="10" t="s">
        <v>82</v>
      </c>
      <c r="D6" s="10" t="s">
        <v>25</v>
      </c>
      <c r="E6" s="10">
        <v>12</v>
      </c>
      <c r="F6" s="10" t="s">
        <v>79</v>
      </c>
      <c r="G6" s="9">
        <v>2860</v>
      </c>
      <c r="H6" s="10">
        <v>1</v>
      </c>
      <c r="I6" s="11">
        <f>G6*H6</f>
        <v>2860</v>
      </c>
      <c r="J6" s="14"/>
      <c r="K6" s="14"/>
      <c r="L6" s="15"/>
      <c r="M6" s="12">
        <f t="shared" si="0"/>
        <v>2860</v>
      </c>
    </row>
    <row r="7" spans="1:13">
      <c r="A7" s="16" t="s">
        <v>83</v>
      </c>
      <c r="B7" s="17"/>
      <c r="C7" s="17"/>
      <c r="D7" s="17"/>
      <c r="E7" s="17"/>
      <c r="F7" s="17"/>
      <c r="G7" s="17"/>
      <c r="H7" s="17"/>
      <c r="I7" s="17"/>
      <c r="J7" s="17"/>
      <c r="K7" s="17"/>
      <c r="L7" s="18"/>
      <c r="M7" s="12">
        <f>SUM(M$4:M6)</f>
        <v>8800</v>
      </c>
    </row>
    <row r="8" spans="1:13">
      <c r="A8" s="16" t="s">
        <v>84</v>
      </c>
      <c r="B8" s="17"/>
      <c r="C8" s="17"/>
      <c r="D8" s="17"/>
      <c r="E8" s="17"/>
      <c r="F8" s="17"/>
      <c r="G8" s="17"/>
      <c r="H8" s="17"/>
      <c r="I8" s="17"/>
      <c r="J8" s="17"/>
      <c r="K8" s="17"/>
      <c r="L8" s="18"/>
      <c r="M8" s="12">
        <f>ROUND(M7/(1+SUBSTITUTE($I$2,"（按实际填写）","")),2)</f>
        <v>7787.61</v>
      </c>
    </row>
    <row r="9" spans="1:13">
      <c r="A9" s="10" t="s">
        <v>73</v>
      </c>
      <c r="B9" s="10"/>
      <c r="C9" s="10"/>
      <c r="D9" s="10"/>
      <c r="E9" s="10"/>
      <c r="F9" s="10"/>
      <c r="G9" s="10"/>
      <c r="H9" s="10"/>
      <c r="I9" s="10"/>
      <c r="J9" s="10"/>
      <c r="K9" s="9">
        <f t="array" ref="K9">SUM(IF(K$4:K6&gt;E$4:E6,K$4:K6,E$4:E6)*H$4:H6)/SUM(H$4:H6)</f>
        <v>12</v>
      </c>
      <c r="L9" s="10" t="s">
        <v>74</v>
      </c>
      <c r="M9" s="12" t="s">
        <v>74</v>
      </c>
    </row>
    <row r="10" ht="147" customHeight="1" spans="1:13">
      <c r="A10" s="19" t="str">
        <f>标包1!A28</f>
        <v>报价须知：
1.本报价作为中选人向采购单位供货的最高限价。
2.增值税税率、参评品牌及型号、参评质保期、参评报价（含税）为必填项，必须对全部明细项目进行报价，高于最高限价的报价或漏报视为按该明细最高限价计入总价。在评审阶段及中选后供货均按照最高限价执行。
3.各标包任何一项配件填写质保期低于采购单位所要求的最低质保期的，在评审阶段及中选后供货均按照采购单位所要求的最低质保期执行。
4.参评报价明细表中若出现产品的品牌名称，是指采购单位在用品牌名称，不作为参评报价品牌要求，以主要参数为准。
5.本表中如果单价和总价不一致时，以单价为准，修正总价。
6.所有价格均应以人民币报价，金额单位为元。
7.参评小计金额=参评报价×预计采购数量；参评总报价（合计）=∑参评小计金额，按四舍五入取小数点后两位。
8.综合质保期=∑（各规格产品的参评质保期*各规格产品预计采购量）/∑（各规格产品预计采购量）。</v>
      </c>
      <c r="B10" s="19"/>
      <c r="C10" s="19"/>
      <c r="D10" s="19"/>
      <c r="E10" s="19"/>
      <c r="F10" s="19"/>
      <c r="G10" s="19"/>
      <c r="H10" s="19"/>
      <c r="I10" s="19"/>
      <c r="J10" s="19"/>
      <c r="K10" s="19"/>
      <c r="L10" s="19"/>
      <c r="M10" s="19"/>
    </row>
  </sheetData>
  <sheetProtection algorithmName="SHA-512" hashValue="ybuq57VJIHyjgF0BIf8nOe1ZXuyuPzlvbtSJ6SZWKdfIFAwGOBi8i/YqGoTM1TpwO0uC8RbtZxUdfZJcUXzxIg==" saltValue="/Z0gVwEbsdR9AJD6kA5hEw==" spinCount="100000" sheet="1" objects="1"/>
  <mergeCells count="8">
    <mergeCell ref="A1:M1"/>
    <mergeCell ref="C2:E2"/>
    <mergeCell ref="F2:H2"/>
    <mergeCell ref="I2:J2"/>
    <mergeCell ref="A7:L7"/>
    <mergeCell ref="A8:L8"/>
    <mergeCell ref="A9:J9"/>
    <mergeCell ref="A10:M10"/>
  </mergeCells>
  <printOptions horizontalCentered="1"/>
  <pageMargins left="0.357638888888889" right="0.357638888888889" top="0.60625" bottom="0.60625" header="0.5" footer="0.5"/>
  <pageSetup paperSize="9" scale="94" fitToHeight="0" orientation="landscape" blackAndWhite="1"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M11"/>
  <sheetViews>
    <sheetView workbookViewId="0">
      <pane xSplit="13" ySplit="3" topLeftCell="N4" activePane="bottomRight" state="frozen"/>
      <selection/>
      <selection pane="topRight"/>
      <selection pane="bottomLeft"/>
      <selection pane="bottomRight" activeCell="N4" sqref="N4"/>
    </sheetView>
  </sheetViews>
  <sheetFormatPr defaultColWidth="9" defaultRowHeight="13.5"/>
  <cols>
    <col min="1" max="1" width="4.375" style="1" customWidth="1"/>
    <col min="2" max="2" width="13.75" style="1" customWidth="1"/>
    <col min="3" max="3" width="18.375" style="1" customWidth="1"/>
    <col min="4" max="4" width="25.875" style="1" customWidth="1"/>
    <col min="5" max="5" width="8.125" style="1" customWidth="1"/>
    <col min="6" max="6" width="4.375" style="1" customWidth="1"/>
    <col min="7" max="7" width="9.375" style="2" customWidth="1"/>
    <col min="8" max="8" width="6.25" style="1" customWidth="1"/>
    <col min="9" max="9" width="12.625" style="3" customWidth="1"/>
    <col min="10" max="10" width="15.125" style="1" customWidth="1"/>
    <col min="11" max="11" width="8.125" style="1" customWidth="1"/>
    <col min="12" max="13" width="12.625" style="4" customWidth="1"/>
    <col min="14" max="16384" width="9" style="1"/>
  </cols>
  <sheetData>
    <row r="1" ht="30" customHeight="1" spans="1:13">
      <c r="A1" s="5" t="s">
        <v>85</v>
      </c>
      <c r="B1" s="5"/>
      <c r="C1" s="5"/>
      <c r="D1" s="5"/>
      <c r="E1" s="5"/>
      <c r="F1" s="5"/>
      <c r="G1" s="5"/>
      <c r="H1" s="5"/>
      <c r="I1" s="5"/>
      <c r="J1" s="5"/>
      <c r="K1" s="5"/>
      <c r="L1" s="5"/>
      <c r="M1" s="5"/>
    </row>
    <row r="2" ht="30" customHeight="1" spans="1:13">
      <c r="A2" s="5"/>
      <c r="B2" s="5" t="s">
        <v>1</v>
      </c>
      <c r="C2" s="6" t="s">
        <v>2</v>
      </c>
      <c r="D2" s="6"/>
      <c r="E2" s="6"/>
      <c r="F2" s="7" t="s">
        <v>3</v>
      </c>
      <c r="G2" s="7"/>
      <c r="H2" s="7"/>
      <c r="I2" s="6" t="s">
        <v>4</v>
      </c>
      <c r="J2" s="6"/>
      <c r="K2" s="5"/>
      <c r="L2" s="5"/>
      <c r="M2" s="5"/>
    </row>
    <row r="3" ht="60" customHeight="1" spans="1:13">
      <c r="A3" s="8" t="s">
        <v>5</v>
      </c>
      <c r="B3" s="8" t="s">
        <v>6</v>
      </c>
      <c r="C3" s="8" t="s">
        <v>7</v>
      </c>
      <c r="D3" s="8" t="s">
        <v>8</v>
      </c>
      <c r="E3" s="8" t="s">
        <v>9</v>
      </c>
      <c r="F3" s="8" t="s">
        <v>10</v>
      </c>
      <c r="G3" s="9" t="s">
        <v>11</v>
      </c>
      <c r="H3" s="10" t="s">
        <v>12</v>
      </c>
      <c r="I3" s="11" t="s">
        <v>13</v>
      </c>
      <c r="J3" s="10" t="s">
        <v>14</v>
      </c>
      <c r="K3" s="10" t="s">
        <v>15</v>
      </c>
      <c r="L3" s="12" t="s">
        <v>16</v>
      </c>
      <c r="M3" s="13" t="s">
        <v>17</v>
      </c>
    </row>
    <row r="4" spans="1:13">
      <c r="A4" s="10">
        <v>1</v>
      </c>
      <c r="B4" s="10" t="s">
        <v>77</v>
      </c>
      <c r="C4" s="10" t="s">
        <v>86</v>
      </c>
      <c r="D4" s="10" t="s">
        <v>20</v>
      </c>
      <c r="E4" s="10">
        <v>12</v>
      </c>
      <c r="F4" s="10" t="s">
        <v>79</v>
      </c>
      <c r="G4" s="9">
        <v>4200</v>
      </c>
      <c r="H4" s="10">
        <v>4</v>
      </c>
      <c r="I4" s="11">
        <f t="shared" ref="I4:I7" si="0">G4*H4</f>
        <v>16800</v>
      </c>
      <c r="J4" s="14"/>
      <c r="K4" s="14"/>
      <c r="L4" s="15"/>
      <c r="M4" s="12">
        <f t="shared" ref="M4:M7" si="1">MIN(L4,G4)*H4</f>
        <v>16800</v>
      </c>
    </row>
    <row r="5" ht="27" spans="1:13">
      <c r="A5" s="10">
        <v>2</v>
      </c>
      <c r="B5" s="10" t="s">
        <v>81</v>
      </c>
      <c r="C5" s="10" t="s">
        <v>87</v>
      </c>
      <c r="D5" s="10" t="s">
        <v>20</v>
      </c>
      <c r="E5" s="10">
        <v>12</v>
      </c>
      <c r="F5" s="10" t="s">
        <v>79</v>
      </c>
      <c r="G5" s="9">
        <v>2160</v>
      </c>
      <c r="H5" s="10">
        <v>3</v>
      </c>
      <c r="I5" s="11">
        <f t="shared" si="0"/>
        <v>6480</v>
      </c>
      <c r="J5" s="14"/>
      <c r="K5" s="14"/>
      <c r="L5" s="15"/>
      <c r="M5" s="12">
        <f t="shared" si="1"/>
        <v>6480</v>
      </c>
    </row>
    <row r="6" spans="1:13">
      <c r="A6" s="10">
        <v>3</v>
      </c>
      <c r="B6" s="10" t="s">
        <v>77</v>
      </c>
      <c r="C6" s="10" t="s">
        <v>88</v>
      </c>
      <c r="D6" s="10" t="s">
        <v>23</v>
      </c>
      <c r="E6" s="10">
        <v>12</v>
      </c>
      <c r="F6" s="10" t="s">
        <v>79</v>
      </c>
      <c r="G6" s="9">
        <v>1450</v>
      </c>
      <c r="H6" s="10">
        <v>2</v>
      </c>
      <c r="I6" s="11">
        <f t="shared" si="0"/>
        <v>2900</v>
      </c>
      <c r="J6" s="14"/>
      <c r="K6" s="14"/>
      <c r="L6" s="15"/>
      <c r="M6" s="12">
        <f t="shared" si="1"/>
        <v>2900</v>
      </c>
    </row>
    <row r="7" ht="27" spans="1:13">
      <c r="A7" s="10">
        <v>4</v>
      </c>
      <c r="B7" s="10" t="s">
        <v>81</v>
      </c>
      <c r="C7" s="10" t="s">
        <v>89</v>
      </c>
      <c r="D7" s="10" t="s">
        <v>23</v>
      </c>
      <c r="E7" s="10">
        <v>12</v>
      </c>
      <c r="F7" s="10" t="s">
        <v>79</v>
      </c>
      <c r="G7" s="9">
        <v>1140</v>
      </c>
      <c r="H7" s="10">
        <v>2</v>
      </c>
      <c r="I7" s="11">
        <f t="shared" si="0"/>
        <v>2280</v>
      </c>
      <c r="J7" s="14"/>
      <c r="K7" s="14"/>
      <c r="L7" s="15"/>
      <c r="M7" s="12">
        <f t="shared" si="1"/>
        <v>2280</v>
      </c>
    </row>
    <row r="8" spans="1:13">
      <c r="A8" s="16" t="s">
        <v>83</v>
      </c>
      <c r="B8" s="17"/>
      <c r="C8" s="17"/>
      <c r="D8" s="17"/>
      <c r="E8" s="17"/>
      <c r="F8" s="17"/>
      <c r="G8" s="17"/>
      <c r="H8" s="17"/>
      <c r="I8" s="17"/>
      <c r="J8" s="17"/>
      <c r="K8" s="17"/>
      <c r="L8" s="18"/>
      <c r="M8" s="12">
        <f>SUM(M$4:M7)</f>
        <v>28460</v>
      </c>
    </row>
    <row r="9" spans="1:13">
      <c r="A9" s="16" t="s">
        <v>84</v>
      </c>
      <c r="B9" s="17"/>
      <c r="C9" s="17"/>
      <c r="D9" s="17"/>
      <c r="E9" s="17"/>
      <c r="F9" s="17"/>
      <c r="G9" s="17"/>
      <c r="H9" s="17"/>
      <c r="I9" s="17"/>
      <c r="J9" s="17"/>
      <c r="K9" s="17"/>
      <c r="L9" s="18"/>
      <c r="M9" s="12">
        <f>ROUND(M8/(1+SUBSTITUTE($I$2,"（按实际填写）","")),2)</f>
        <v>25185.84</v>
      </c>
    </row>
    <row r="10" spans="1:13">
      <c r="A10" s="10" t="s">
        <v>73</v>
      </c>
      <c r="B10" s="10"/>
      <c r="C10" s="10"/>
      <c r="D10" s="10"/>
      <c r="E10" s="10"/>
      <c r="F10" s="10"/>
      <c r="G10" s="10"/>
      <c r="H10" s="10"/>
      <c r="I10" s="10"/>
      <c r="J10" s="10"/>
      <c r="K10" s="9">
        <f t="array" ref="K10">SUM(IF(K$4:K7&gt;E$4:E7,K$4:K7,E$4:E7)*H$4:H7)/SUM(H$4:H7)</f>
        <v>12</v>
      </c>
      <c r="L10" s="10" t="s">
        <v>74</v>
      </c>
      <c r="M10" s="12" t="s">
        <v>74</v>
      </c>
    </row>
    <row r="11" ht="147" customHeight="1" spans="1:13">
      <c r="A11" s="19" t="str">
        <f>标包1!A28</f>
        <v>报价须知：
1.本报价作为中选人向采购单位供货的最高限价。
2.增值税税率、参评品牌及型号、参评质保期、参评报价（含税）为必填项，必须对全部明细项目进行报价，高于最高限价的报价或漏报视为按该明细最高限价计入总价。在评审阶段及中选后供货均按照最高限价执行。
3.各标包任何一项配件填写质保期低于采购单位所要求的最低质保期的，在评审阶段及中选后供货均按照采购单位所要求的最低质保期执行。
4.参评报价明细表中若出现产品的品牌名称，是指采购单位在用品牌名称，不作为参评报价品牌要求，以主要参数为准。
5.本表中如果单价和总价不一致时，以单价为准，修正总价。
6.所有价格均应以人民币报价，金额单位为元。
7.参评小计金额=参评报价×预计采购数量；参评总报价（合计）=∑参评小计金额，按四舍五入取小数点后两位。
8.综合质保期=∑（各规格产品的参评质保期*各规格产品预计采购量）/∑（各规格产品预计采购量）。</v>
      </c>
      <c r="B11" s="19"/>
      <c r="C11" s="19"/>
      <c r="D11" s="19"/>
      <c r="E11" s="19"/>
      <c r="F11" s="19"/>
      <c r="G11" s="19"/>
      <c r="H11" s="19"/>
      <c r="I11" s="19"/>
      <c r="J11" s="19"/>
      <c r="K11" s="19"/>
      <c r="L11" s="19"/>
      <c r="M11" s="19"/>
    </row>
  </sheetData>
  <sheetProtection algorithmName="SHA-512" hashValue="+ir2eI2py4yhtLK5k6L5Ja1fgQ1Y8WEl8zWPCpQ+um5oK+incSeA4TJMnoBzlgL08+zXTJg7zyYAVwfAFT3cbw==" saltValue="KYxrbe/m1McouBnqeq0tsw==" spinCount="100000" sheet="1" objects="1"/>
  <mergeCells count="8">
    <mergeCell ref="A1:M1"/>
    <mergeCell ref="C2:E2"/>
    <mergeCell ref="F2:H2"/>
    <mergeCell ref="I2:J2"/>
    <mergeCell ref="A8:L8"/>
    <mergeCell ref="A9:L9"/>
    <mergeCell ref="A10:J10"/>
    <mergeCell ref="A11:M11"/>
  </mergeCells>
  <printOptions horizontalCentered="1"/>
  <pageMargins left="0.357638888888889" right="0.357638888888889" top="0.60625" bottom="0.60625" header="0.5" footer="0.5"/>
  <pageSetup paperSize="9" scale="94" fitToHeight="0" orientation="landscape" blackAndWhite="1"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标包1</vt:lpstr>
      <vt:lpstr>标包2</vt:lpstr>
      <vt:lpstr>标包3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Fire</dc:creator>
  <cp:lastModifiedBy>LiangQiu</cp:lastModifiedBy>
  <dcterms:created xsi:type="dcterms:W3CDTF">2026-07-07T01:20:00Z</dcterms:created>
  <dcterms:modified xsi:type="dcterms:W3CDTF">2026-08-06T03:09:03Z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BDCEC11809154059A3BD3584E48E7048_11</vt:lpwstr>
  </property>
  <property fmtid="{D5CDD505-2E9C-101B-9397-08002B2CF9AE}" pid="3" name="KSOProductBuildVer">
    <vt:lpwstr>2052-12.1.0.26885</vt:lpwstr>
  </property>
  <property fmtid="{D5CDD505-2E9C-101B-9397-08002B2CF9AE}" pid="4" name="CalculationRule">
    <vt:i4>1</vt:i4>
  </property>
</Properties>
</file>